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harun\Desktop\3\図表\HP\正規分布と標準偏差\"/>
    </mc:Choice>
  </mc:AlternateContent>
  <xr:revisionPtr revIDLastSave="0" documentId="13_ncr:1_{505E0358-26E5-4217-935E-6B3AEAE3CC4E}" xr6:coauthVersionLast="45" xr6:coauthVersionMax="45" xr10:uidLastSave="{00000000-0000-0000-0000-000000000000}"/>
  <bookViews>
    <workbookView xWindow="-19310" yWindow="-110" windowWidth="19420" windowHeight="10420" xr2:uid="{00000000-000D-0000-FFFF-FFFF00000000}"/>
  </bookViews>
  <sheets>
    <sheet name="計算シート" sheetId="2" r:id="rId1"/>
  </sheets>
  <definedNames>
    <definedName name="あいうえお">#REF!</definedName>
    <definedName name="かきくけこ">#REF!</definedName>
    <definedName name="リンク">#REF!</definedName>
    <definedName name="結果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2" l="1"/>
  <c r="J3" i="2"/>
  <c r="I11" i="2" l="1"/>
  <c r="I10" i="2"/>
  <c r="C24" i="2"/>
  <c r="D23" i="2" s="1"/>
  <c r="E23" i="2" s="1"/>
  <c r="D20" i="2" l="1"/>
  <c r="E20" i="2" s="1"/>
  <c r="I12" i="2"/>
  <c r="D11" i="2"/>
  <c r="E11" i="2" s="1"/>
  <c r="D10" i="2"/>
  <c r="E10" i="2" s="1"/>
  <c r="D22" i="2"/>
  <c r="E22" i="2" s="1"/>
  <c r="D4" i="2"/>
  <c r="E4" i="2" s="1"/>
  <c r="D8" i="2"/>
  <c r="E8" i="2" s="1"/>
  <c r="D15" i="2"/>
  <c r="E15" i="2" s="1"/>
  <c r="D16" i="2"/>
  <c r="E16" i="2" s="1"/>
  <c r="D14" i="2"/>
  <c r="E14" i="2" s="1"/>
  <c r="D5" i="2"/>
  <c r="E5" i="2" s="1"/>
  <c r="D12" i="2"/>
  <c r="E12" i="2" s="1"/>
  <c r="D18" i="2"/>
  <c r="E18" i="2" s="1"/>
  <c r="D7" i="2"/>
  <c r="E7" i="2" s="1"/>
  <c r="D6" i="2"/>
  <c r="E6" i="2" s="1"/>
  <c r="D9" i="2"/>
  <c r="E9" i="2" s="1"/>
  <c r="D13" i="2"/>
  <c r="E13" i="2" s="1"/>
  <c r="D17" i="2"/>
  <c r="E17" i="2" s="1"/>
  <c r="D21" i="2"/>
  <c r="E21" i="2" s="1"/>
  <c r="D19" i="2"/>
  <c r="E19" i="2" s="1"/>
  <c r="E24" i="2" l="1"/>
  <c r="C25" i="2" s="1"/>
  <c r="I6" i="2" l="1"/>
  <c r="F9" i="2"/>
  <c r="F11" i="2"/>
  <c r="F12" i="2"/>
  <c r="F16" i="2"/>
  <c r="F19" i="2"/>
  <c r="F6" i="2"/>
  <c r="F21" i="2"/>
  <c r="F8" i="2"/>
  <c r="F5" i="2"/>
  <c r="F18" i="2"/>
  <c r="F7" i="2"/>
  <c r="F23" i="2"/>
  <c r="F20" i="2"/>
  <c r="F14" i="2"/>
  <c r="F10" i="2"/>
  <c r="F13" i="2"/>
  <c r="F15" i="2"/>
  <c r="F22" i="2"/>
  <c r="F17" i="2"/>
  <c r="F4" i="2"/>
  <c r="C26" i="2"/>
  <c r="I7" i="2"/>
  <c r="C27" i="2"/>
  <c r="I8" i="2"/>
</calcChain>
</file>

<file path=xl/sharedStrings.xml><?xml version="1.0" encoding="utf-8"?>
<sst xmlns="http://schemas.openxmlformats.org/spreadsheetml/2006/main" count="22" uniqueCount="22">
  <si>
    <t>3σ</t>
    <phoneticPr fontId="1"/>
  </si>
  <si>
    <t>2σ</t>
    <phoneticPr fontId="1"/>
  </si>
  <si>
    <t>dat</t>
    <phoneticPr fontId="1"/>
  </si>
  <si>
    <t>偏差</t>
    <rPh sb="0" eb="2">
      <t>ヘンサ</t>
    </rPh>
    <phoneticPr fontId="1"/>
  </si>
  <si>
    <t>偏差^2</t>
    <rPh sb="0" eb="2">
      <t>ヘンサ</t>
    </rPh>
    <phoneticPr fontId="1"/>
  </si>
  <si>
    <t>ULS</t>
    <phoneticPr fontId="1"/>
  </si>
  <si>
    <t>LLS</t>
    <phoneticPr fontId="1"/>
  </si>
  <si>
    <t>Cp</t>
    <phoneticPr fontId="1"/>
  </si>
  <si>
    <t>Cpk（U）</t>
    <phoneticPr fontId="1"/>
  </si>
  <si>
    <t>Cpk（L）</t>
    <phoneticPr fontId="1"/>
  </si>
  <si>
    <t>ave</t>
    <phoneticPr fontId="1"/>
  </si>
  <si>
    <t>σ</t>
    <phoneticPr fontId="1"/>
  </si>
  <si>
    <t>max</t>
    <phoneticPr fontId="1"/>
  </si>
  <si>
    <t>min</t>
    <phoneticPr fontId="1"/>
  </si>
  <si>
    <t>range</t>
    <phoneticPr fontId="1"/>
  </si>
  <si>
    <t>自動計算</t>
    <rPh sb="0" eb="2">
      <t>ジドウ</t>
    </rPh>
    <rPh sb="2" eb="4">
      <t>ケイサン</t>
    </rPh>
    <phoneticPr fontId="1"/>
  </si>
  <si>
    <t>No.</t>
    <phoneticPr fontId="1"/>
  </si>
  <si>
    <t>確率密度</t>
    <rPh sb="0" eb="2">
      <t>カクリツ</t>
    </rPh>
    <rPh sb="2" eb="4">
      <t>ミツド</t>
    </rPh>
    <phoneticPr fontId="1"/>
  </si>
  <si>
    <t>Standard</t>
    <phoneticPr fontId="1"/>
  </si>
  <si>
    <t>入力</t>
    <rPh sb="0" eb="2">
      <t>ニュウリョク</t>
    </rPh>
    <phoneticPr fontId="1"/>
  </si>
  <si>
    <t>Haruyama PE CE-Offiece</t>
    <phoneticPr fontId="1"/>
  </si>
  <si>
    <t>haruyam-ce-office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</si>
</sst>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%"/>
    <numFmt numFmtId="177" formatCode="0.00_ "/>
    <numFmt numFmtId="178" formatCode="0.00_);[Red]\(0.00\)"/>
    <numFmt numFmtId="179" formatCode="0.0_);[Red]\(0.0\)"/>
    <numFmt numFmtId="180" formatCode="0.000_);[Red]\(0.000\)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Yu Gothic"/>
      <family val="2"/>
      <scheme val="minor"/>
    </font>
    <font>
      <sz val="11"/>
      <color theme="0"/>
      <name val="Yu Gothic"/>
      <family val="2"/>
      <scheme val="minor"/>
    </font>
    <font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176" fontId="0" fillId="0" borderId="0" xfId="0" applyNumberFormat="1" applyAlignment="1">
      <alignment horizontal="right"/>
    </xf>
    <xf numFmtId="0" fontId="2" fillId="0" borderId="0" xfId="0" applyFont="1"/>
    <xf numFmtId="178" fontId="0" fillId="0" borderId="0" xfId="0" applyNumberFormat="1"/>
    <xf numFmtId="178" fontId="0" fillId="0" borderId="1" xfId="0" applyNumberFormat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180" fontId="3" fillId="0" borderId="0" xfId="1" applyNumberFormat="1"/>
    <xf numFmtId="180" fontId="0" fillId="0" borderId="0" xfId="0" applyNumberFormat="1"/>
    <xf numFmtId="177" fontId="0" fillId="0" borderId="0" xfId="0" applyNumberFormat="1"/>
    <xf numFmtId="0" fontId="0" fillId="0" borderId="8" xfId="0" applyBorder="1"/>
    <xf numFmtId="0" fontId="0" fillId="0" borderId="18" xfId="0" applyBorder="1"/>
    <xf numFmtId="180" fontId="0" fillId="2" borderId="9" xfId="0" applyNumberFormat="1" applyFill="1" applyBorder="1"/>
    <xf numFmtId="180" fontId="0" fillId="2" borderId="10" xfId="0" applyNumberFormat="1" applyFill="1" applyBorder="1"/>
    <xf numFmtId="180" fontId="0" fillId="2" borderId="0" xfId="0" applyNumberFormat="1" applyFill="1"/>
    <xf numFmtId="180" fontId="0" fillId="2" borderId="4" xfId="0" applyNumberFormat="1" applyFill="1" applyBorder="1"/>
    <xf numFmtId="0" fontId="0" fillId="2" borderId="13" xfId="0" applyFill="1" applyBorder="1" applyAlignment="1">
      <alignment horizontal="center"/>
    </xf>
    <xf numFmtId="180" fontId="0" fillId="2" borderId="14" xfId="0" applyNumberFormat="1" applyFill="1" applyBorder="1"/>
    <xf numFmtId="180" fontId="0" fillId="2" borderId="15" xfId="0" applyNumberFormat="1" applyFill="1" applyBorder="1"/>
    <xf numFmtId="0" fontId="0" fillId="2" borderId="16" xfId="0" applyFill="1" applyBorder="1" applyAlignment="1">
      <alignment horizontal="center"/>
    </xf>
    <xf numFmtId="180" fontId="0" fillId="2" borderId="6" xfId="0" applyNumberFormat="1" applyFill="1" applyBorder="1"/>
    <xf numFmtId="176" fontId="0" fillId="2" borderId="6" xfId="0" applyNumberFormat="1" applyFill="1" applyBorder="1"/>
    <xf numFmtId="180" fontId="0" fillId="2" borderId="7" xfId="0" applyNumberFormat="1" applyFill="1" applyBorder="1"/>
    <xf numFmtId="0" fontId="0" fillId="2" borderId="12" xfId="0" applyFill="1" applyBorder="1" applyAlignment="1">
      <alignment horizontal="center"/>
    </xf>
    <xf numFmtId="176" fontId="0" fillId="2" borderId="0" xfId="0" applyNumberFormat="1" applyFill="1"/>
    <xf numFmtId="0" fontId="0" fillId="2" borderId="12" xfId="0" applyFill="1" applyBorder="1"/>
    <xf numFmtId="177" fontId="0" fillId="2" borderId="0" xfId="0" applyNumberFormat="1" applyFill="1" applyBorder="1"/>
    <xf numFmtId="0" fontId="0" fillId="2" borderId="4" xfId="0" applyFill="1" applyBorder="1"/>
    <xf numFmtId="0" fontId="0" fillId="2" borderId="16" xfId="0" applyFill="1" applyBorder="1"/>
    <xf numFmtId="177" fontId="0" fillId="2" borderId="6" xfId="0" applyNumberFormat="1" applyFill="1" applyBorder="1"/>
    <xf numFmtId="178" fontId="0" fillId="2" borderId="7" xfId="0" applyNumberFormat="1" applyFill="1" applyBorder="1"/>
    <xf numFmtId="0" fontId="0" fillId="2" borderId="0" xfId="0" applyFill="1" applyAlignment="1">
      <alignment horizontal="center"/>
    </xf>
    <xf numFmtId="179" fontId="0" fillId="0" borderId="2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80" fontId="3" fillId="3" borderId="22" xfId="1" applyNumberFormat="1" applyFill="1" applyBorder="1"/>
    <xf numFmtId="180" fontId="3" fillId="3" borderId="23" xfId="1" applyNumberFormat="1" applyFill="1" applyBorder="1"/>
    <xf numFmtId="180" fontId="3" fillId="3" borderId="24" xfId="1" applyNumberFormat="1" applyFill="1" applyBorder="1"/>
    <xf numFmtId="0" fontId="0" fillId="0" borderId="12" xfId="0" applyBorder="1"/>
    <xf numFmtId="179" fontId="0" fillId="3" borderId="9" xfId="0" applyNumberFormat="1" applyFill="1" applyBorder="1"/>
    <xf numFmtId="179" fontId="0" fillId="3" borderId="0" xfId="0" applyNumberFormat="1" applyFill="1" applyBorder="1"/>
    <xf numFmtId="179" fontId="0" fillId="3" borderId="11" xfId="0" applyNumberFormat="1" applyFill="1" applyBorder="1"/>
    <xf numFmtId="179" fontId="4" fillId="2" borderId="10" xfId="0" applyNumberFormat="1" applyFont="1" applyFill="1" applyBorder="1"/>
    <xf numFmtId="0" fontId="4" fillId="2" borderId="4" xfId="0" applyFont="1" applyFill="1" applyBorder="1"/>
    <xf numFmtId="179" fontId="4" fillId="2" borderId="19" xfId="0" applyNumberFormat="1" applyFont="1" applyFill="1" applyBorder="1"/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0" borderId="0" xfId="0" applyFont="1"/>
    <xf numFmtId="180" fontId="6" fillId="0" borderId="0" xfId="1" applyNumberFormat="1" applyFont="1"/>
    <xf numFmtId="180" fontId="0" fillId="2" borderId="17" xfId="0" applyNumberFormat="1" applyFill="1" applyBorder="1"/>
    <xf numFmtId="180" fontId="0" fillId="2" borderId="3" xfId="0" applyNumberFormat="1" applyFill="1" applyBorder="1"/>
    <xf numFmtId="180" fontId="0" fillId="2" borderId="5" xfId="0" applyNumberFormat="1" applyFill="1" applyBorder="1"/>
    <xf numFmtId="0" fontId="0" fillId="0" borderId="0" xfId="0" applyAlignment="1">
      <alignment horizontal="right"/>
    </xf>
  </cellXfs>
  <cellStyles count="2">
    <cellStyle name="標準" xfId="0" builtinId="0"/>
    <cellStyle name="標準 2" xfId="1" xr:uid="{831CC36B-C5FC-4E7B-93A0-C932CA8AA2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正規分布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計算シート!$C$4:$C$23</c:f>
              <c:numCache>
                <c:formatCode>0.000_);[Red]\(0.000\)</c:formatCode>
                <c:ptCount val="20"/>
                <c:pt idx="0">
                  <c:v>5.87</c:v>
                </c:pt>
                <c:pt idx="1">
                  <c:v>5.98</c:v>
                </c:pt>
                <c:pt idx="2">
                  <c:v>5.82</c:v>
                </c:pt>
                <c:pt idx="3">
                  <c:v>5.89</c:v>
                </c:pt>
                <c:pt idx="4">
                  <c:v>5.92</c:v>
                </c:pt>
                <c:pt idx="5">
                  <c:v>5.9</c:v>
                </c:pt>
                <c:pt idx="6">
                  <c:v>5.88</c:v>
                </c:pt>
                <c:pt idx="7">
                  <c:v>5.89</c:v>
                </c:pt>
                <c:pt idx="8">
                  <c:v>5.8689999999999998</c:v>
                </c:pt>
                <c:pt idx="9">
                  <c:v>5.89</c:v>
                </c:pt>
                <c:pt idx="10">
                  <c:v>5.89</c:v>
                </c:pt>
                <c:pt idx="11">
                  <c:v>5.92</c:v>
                </c:pt>
                <c:pt idx="12">
                  <c:v>5.8780000000000001</c:v>
                </c:pt>
                <c:pt idx="13">
                  <c:v>5.88</c:v>
                </c:pt>
                <c:pt idx="14">
                  <c:v>5.87</c:v>
                </c:pt>
                <c:pt idx="15">
                  <c:v>5.92</c:v>
                </c:pt>
                <c:pt idx="16">
                  <c:v>5.98</c:v>
                </c:pt>
                <c:pt idx="17">
                  <c:v>5.82</c:v>
                </c:pt>
                <c:pt idx="18">
                  <c:v>5.89</c:v>
                </c:pt>
                <c:pt idx="19">
                  <c:v>5.92</c:v>
                </c:pt>
              </c:numCache>
            </c:numRef>
          </c:xVal>
          <c:yVal>
            <c:numRef>
              <c:f>計算シート!$F$4:$F$23</c:f>
              <c:numCache>
                <c:formatCode>0.000_);[Red]\(0.000\)</c:formatCode>
                <c:ptCount val="20"/>
                <c:pt idx="0">
                  <c:v>8.4354024345601353</c:v>
                </c:pt>
                <c:pt idx="1">
                  <c:v>0.92401723905594324</c:v>
                </c:pt>
                <c:pt idx="2">
                  <c:v>1.7437687627640095</c:v>
                </c:pt>
                <c:pt idx="3">
                  <c:v>10.086653698696384</c:v>
                </c:pt>
                <c:pt idx="4">
                  <c:v>8.1280979672004534</c:v>
                </c:pt>
                <c:pt idx="5">
                  <c:v>10.012066722605189</c:v>
                </c:pt>
                <c:pt idx="6">
                  <c:v>9.5266702796309968</c:v>
                </c:pt>
                <c:pt idx="7">
                  <c:v>10.086653698696384</c:v>
                </c:pt>
                <c:pt idx="8">
                  <c:v>8.3038722564966836</c:v>
                </c:pt>
                <c:pt idx="9">
                  <c:v>10.086653698696384</c:v>
                </c:pt>
                <c:pt idx="10">
                  <c:v>10.086653698696384</c:v>
                </c:pt>
                <c:pt idx="11">
                  <c:v>8.1280979672004534</c:v>
                </c:pt>
                <c:pt idx="12">
                  <c:v>9.3457985823178298</c:v>
                </c:pt>
                <c:pt idx="13">
                  <c:v>9.5266702796309968</c:v>
                </c:pt>
                <c:pt idx="14">
                  <c:v>8.4354024345601353</c:v>
                </c:pt>
                <c:pt idx="15">
                  <c:v>8.1280979672004534</c:v>
                </c:pt>
                <c:pt idx="16">
                  <c:v>0.92401723905594324</c:v>
                </c:pt>
                <c:pt idx="17">
                  <c:v>1.7437687627640095</c:v>
                </c:pt>
                <c:pt idx="18">
                  <c:v>10.086653698696384</c:v>
                </c:pt>
                <c:pt idx="19">
                  <c:v>8.1280979672004534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FC-4C57-941D-CFE866089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0155896"/>
        <c:axId val="590161144"/>
      </c:scatterChart>
      <c:valAx>
        <c:axId val="590155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);[Red]\(0.0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0161144"/>
        <c:crosses val="autoZero"/>
        <c:crossBetween val="midCat"/>
      </c:valAx>
      <c:valAx>
        <c:axId val="590161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);[Red]\(0.0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0155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13</xdr:row>
      <xdr:rowOff>68943</xdr:rowOff>
    </xdr:from>
    <xdr:to>
      <xdr:col>13</xdr:col>
      <xdr:colOff>598715</xdr:colOff>
      <xdr:row>25</xdr:row>
      <xdr:rowOff>72572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F0483D5-A759-46C0-A94C-77CCE832F5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039B4-3759-463D-A932-0134E8E1FBC4}">
  <dimension ref="B1:W31"/>
  <sheetViews>
    <sheetView showGridLines="0" tabSelected="1" zoomScale="70" zoomScaleNormal="70" workbookViewId="0">
      <selection activeCell="M7" sqref="M7"/>
    </sheetView>
  </sheetViews>
  <sheetFormatPr defaultRowHeight="18"/>
  <cols>
    <col min="1" max="1" width="3.33203125" customWidth="1"/>
    <col min="2" max="2" width="4.1640625" bestFit="1" customWidth="1"/>
    <col min="14" max="14" width="12.75" bestFit="1" customWidth="1"/>
    <col min="15" max="15" width="6.9140625" bestFit="1" customWidth="1"/>
    <col min="16" max="16" width="9.9140625" style="1" bestFit="1" customWidth="1"/>
    <col min="17" max="17" width="14.33203125" bestFit="1" customWidth="1"/>
  </cols>
  <sheetData>
    <row r="1" spans="2:23">
      <c r="C1" s="46" t="s">
        <v>15</v>
      </c>
      <c r="D1" s="47" t="s">
        <v>19</v>
      </c>
      <c r="N1" s="53" t="s">
        <v>21</v>
      </c>
      <c r="W1" s="48"/>
    </row>
    <row r="2" spans="2:23" ht="18.5" thickBot="1">
      <c r="B2" s="2"/>
      <c r="D2" s="3"/>
      <c r="E2" s="3"/>
      <c r="F2" s="3"/>
    </row>
    <row r="3" spans="2:23" ht="18.5" thickBot="1">
      <c r="B3" s="32" t="s">
        <v>16</v>
      </c>
      <c r="C3" s="31" t="s">
        <v>2</v>
      </c>
      <c r="D3" s="4" t="s">
        <v>3</v>
      </c>
      <c r="E3" s="5" t="s">
        <v>4</v>
      </c>
      <c r="F3" s="5" t="s">
        <v>17</v>
      </c>
      <c r="H3" s="9" t="s">
        <v>5</v>
      </c>
      <c r="I3" s="40">
        <v>0.3</v>
      </c>
      <c r="J3" s="43">
        <f>I4+I3</f>
        <v>6.3</v>
      </c>
    </row>
    <row r="4" spans="2:23">
      <c r="B4" s="33">
        <v>1</v>
      </c>
      <c r="C4" s="36">
        <v>5.87</v>
      </c>
      <c r="D4" s="11">
        <f t="shared" ref="D4:D23" si="0">C4-$C$24</f>
        <v>-2.3850000000000371E-2</v>
      </c>
      <c r="E4" s="12">
        <f>D4^2</f>
        <v>5.688225000000177E-4</v>
      </c>
      <c r="F4" s="12">
        <f>NORMDIST(C4,$C$24,$C$25,FALSE)</f>
        <v>8.4354024345601353</v>
      </c>
      <c r="H4" s="39" t="s">
        <v>18</v>
      </c>
      <c r="I4" s="41">
        <v>6</v>
      </c>
      <c r="J4" s="44"/>
    </row>
    <row r="5" spans="2:23">
      <c r="B5" s="34">
        <v>2</v>
      </c>
      <c r="C5" s="37">
        <v>5.98</v>
      </c>
      <c r="D5" s="13">
        <f t="shared" si="0"/>
        <v>8.6149999999999949E-2</v>
      </c>
      <c r="E5" s="14">
        <f t="shared" ref="E5:E23" si="1">D5^2</f>
        <v>7.4218224999999909E-3</v>
      </c>
      <c r="F5" s="14">
        <f t="shared" ref="F5:F23" si="2">NORMDIST(C5,$C$24,$C$25,FALSE)</f>
        <v>0.92401723905594324</v>
      </c>
      <c r="H5" s="10" t="s">
        <v>6</v>
      </c>
      <c r="I5" s="42">
        <v>0.2</v>
      </c>
      <c r="J5" s="45">
        <f>I4-I5</f>
        <v>5.8</v>
      </c>
    </row>
    <row r="6" spans="2:23">
      <c r="B6" s="34">
        <v>3</v>
      </c>
      <c r="C6" s="37">
        <v>5.82</v>
      </c>
      <c r="D6" s="13">
        <f t="shared" si="0"/>
        <v>-7.3850000000000193E-2</v>
      </c>
      <c r="E6" s="14">
        <f t="shared" si="1"/>
        <v>5.4538225000000289E-3</v>
      </c>
      <c r="F6" s="14">
        <f t="shared" si="2"/>
        <v>1.7437687627640095</v>
      </c>
      <c r="H6" s="24" t="s">
        <v>7</v>
      </c>
      <c r="I6" s="25">
        <f>(I3+I5)/(6*C25)</f>
        <v>2.1170597925842438</v>
      </c>
      <c r="J6" s="26"/>
    </row>
    <row r="7" spans="2:23">
      <c r="B7" s="34">
        <v>4</v>
      </c>
      <c r="C7" s="37">
        <v>5.89</v>
      </c>
      <c r="D7" s="13">
        <f t="shared" si="0"/>
        <v>-3.8500000000007972E-3</v>
      </c>
      <c r="E7" s="14">
        <f t="shared" si="1"/>
        <v>1.4822500000006138E-5</v>
      </c>
      <c r="F7" s="14">
        <f t="shared" si="2"/>
        <v>10.086653698696384</v>
      </c>
      <c r="H7" s="24" t="s">
        <v>8</v>
      </c>
      <c r="I7" s="25">
        <f>ABS((J3-C24)/(3*C25))</f>
        <v>3.4393753390323574</v>
      </c>
      <c r="J7" s="26"/>
      <c r="K7" s="3"/>
    </row>
    <row r="8" spans="2:23" ht="18.5" thickBot="1">
      <c r="B8" s="34">
        <v>5</v>
      </c>
      <c r="C8" s="37">
        <v>5.92</v>
      </c>
      <c r="D8" s="13">
        <f t="shared" si="0"/>
        <v>2.6149999999999451E-2</v>
      </c>
      <c r="E8" s="14">
        <f t="shared" si="1"/>
        <v>6.8382249999997128E-4</v>
      </c>
      <c r="F8" s="14">
        <f t="shared" si="2"/>
        <v>8.1280979672004534</v>
      </c>
      <c r="H8" s="27" t="s">
        <v>9</v>
      </c>
      <c r="I8" s="28">
        <f>ABS((J5-C24)/(3*C25))</f>
        <v>0.79474424613613071</v>
      </c>
      <c r="J8" s="29"/>
    </row>
    <row r="9" spans="2:23">
      <c r="B9" s="34">
        <v>6</v>
      </c>
      <c r="C9" s="37">
        <v>5.9</v>
      </c>
      <c r="D9" s="13">
        <f t="shared" si="0"/>
        <v>6.1499999999998778E-3</v>
      </c>
      <c r="E9" s="14">
        <f t="shared" si="1"/>
        <v>3.7822499999998495E-5</v>
      </c>
      <c r="F9" s="14">
        <f t="shared" si="2"/>
        <v>10.012066722605189</v>
      </c>
      <c r="N9" s="8"/>
    </row>
    <row r="10" spans="2:23">
      <c r="B10" s="34">
        <v>7</v>
      </c>
      <c r="C10" s="37">
        <v>5.88</v>
      </c>
      <c r="D10" s="13">
        <f t="shared" si="0"/>
        <v>-1.3850000000000584E-2</v>
      </c>
      <c r="E10" s="14">
        <f t="shared" si="1"/>
        <v>1.9182250000001618E-4</v>
      </c>
      <c r="F10" s="14">
        <f t="shared" si="2"/>
        <v>9.5266702796309968</v>
      </c>
      <c r="H10" s="30" t="s">
        <v>12</v>
      </c>
      <c r="I10" s="13">
        <f>MAX(C4:C23)</f>
        <v>5.98</v>
      </c>
      <c r="N10" s="8"/>
    </row>
    <row r="11" spans="2:23">
      <c r="B11" s="34">
        <v>8</v>
      </c>
      <c r="C11" s="37">
        <v>5.89</v>
      </c>
      <c r="D11" s="13">
        <f t="shared" si="0"/>
        <v>-3.8500000000007972E-3</v>
      </c>
      <c r="E11" s="14">
        <f t="shared" si="1"/>
        <v>1.4822500000006138E-5</v>
      </c>
      <c r="F11" s="14">
        <f t="shared" si="2"/>
        <v>10.086653698696384</v>
      </c>
      <c r="H11" s="30" t="s">
        <v>13</v>
      </c>
      <c r="I11" s="13">
        <f>MIN(C4:C23)</f>
        <v>5.82</v>
      </c>
      <c r="N11" s="8"/>
    </row>
    <row r="12" spans="2:23">
      <c r="B12" s="34">
        <v>9</v>
      </c>
      <c r="C12" s="37">
        <v>5.8689999999999998</v>
      </c>
      <c r="D12" s="13">
        <f t="shared" si="0"/>
        <v>-2.4850000000000705E-2</v>
      </c>
      <c r="E12" s="14">
        <f t="shared" si="1"/>
        <v>6.1752250000003499E-4</v>
      </c>
      <c r="F12" s="14">
        <f t="shared" si="2"/>
        <v>8.3038722564966836</v>
      </c>
      <c r="H12" s="30" t="s">
        <v>14</v>
      </c>
      <c r="I12" s="13">
        <f>I10-I11</f>
        <v>0.16000000000000014</v>
      </c>
      <c r="N12" s="8"/>
    </row>
    <row r="13" spans="2:23">
      <c r="B13" s="34">
        <v>10</v>
      </c>
      <c r="C13" s="37">
        <v>5.89</v>
      </c>
      <c r="D13" s="13">
        <f t="shared" si="0"/>
        <v>-3.8500000000007972E-3</v>
      </c>
      <c r="E13" s="14">
        <f t="shared" si="1"/>
        <v>1.4822500000006138E-5</v>
      </c>
      <c r="F13" s="14">
        <f t="shared" si="2"/>
        <v>10.086653698696384</v>
      </c>
      <c r="I13" s="6"/>
    </row>
    <row r="14" spans="2:23">
      <c r="B14" s="34">
        <v>11</v>
      </c>
      <c r="C14" s="37">
        <v>5.89</v>
      </c>
      <c r="D14" s="13">
        <f t="shared" si="0"/>
        <v>-3.8500000000007972E-3</v>
      </c>
      <c r="E14" s="14">
        <f t="shared" si="1"/>
        <v>1.4822500000006138E-5</v>
      </c>
      <c r="F14" s="14">
        <f t="shared" si="2"/>
        <v>10.086653698696384</v>
      </c>
      <c r="I14" s="6"/>
    </row>
    <row r="15" spans="2:23">
      <c r="B15" s="34">
        <v>12</v>
      </c>
      <c r="C15" s="37">
        <v>5.92</v>
      </c>
      <c r="D15" s="13">
        <f t="shared" si="0"/>
        <v>2.6149999999999451E-2</v>
      </c>
      <c r="E15" s="14">
        <f t="shared" si="1"/>
        <v>6.8382249999997128E-4</v>
      </c>
      <c r="F15" s="14">
        <f t="shared" si="2"/>
        <v>8.1280979672004534</v>
      </c>
      <c r="I15" s="6"/>
    </row>
    <row r="16" spans="2:23">
      <c r="B16" s="34">
        <v>13</v>
      </c>
      <c r="C16" s="37">
        <v>5.8780000000000001</v>
      </c>
      <c r="D16" s="13">
        <f t="shared" si="0"/>
        <v>-1.5850000000000364E-2</v>
      </c>
      <c r="E16" s="14">
        <f t="shared" si="1"/>
        <v>2.5122250000001156E-4</v>
      </c>
      <c r="F16" s="14">
        <f t="shared" si="2"/>
        <v>9.3457985823178298</v>
      </c>
      <c r="I16" s="6"/>
    </row>
    <row r="17" spans="2:9">
      <c r="B17" s="34">
        <v>14</v>
      </c>
      <c r="C17" s="37">
        <v>5.88</v>
      </c>
      <c r="D17" s="13">
        <f t="shared" si="0"/>
        <v>-1.3850000000000584E-2</v>
      </c>
      <c r="E17" s="14">
        <f t="shared" si="1"/>
        <v>1.9182250000001618E-4</v>
      </c>
      <c r="F17" s="14">
        <f t="shared" si="2"/>
        <v>9.5266702796309968</v>
      </c>
      <c r="I17" s="49" t="s">
        <v>20</v>
      </c>
    </row>
    <row r="18" spans="2:9">
      <c r="B18" s="34">
        <v>15</v>
      </c>
      <c r="C18" s="37">
        <v>5.87</v>
      </c>
      <c r="D18" s="13">
        <f t="shared" si="0"/>
        <v>-2.3850000000000371E-2</v>
      </c>
      <c r="E18" s="14">
        <f t="shared" si="1"/>
        <v>5.688225000000177E-4</v>
      </c>
      <c r="F18" s="14">
        <f t="shared" si="2"/>
        <v>8.4354024345601353</v>
      </c>
      <c r="I18" s="6"/>
    </row>
    <row r="19" spans="2:9">
      <c r="B19" s="34">
        <v>16</v>
      </c>
      <c r="C19" s="37">
        <v>5.92</v>
      </c>
      <c r="D19" s="13">
        <f t="shared" si="0"/>
        <v>2.6149999999999451E-2</v>
      </c>
      <c r="E19" s="14">
        <f t="shared" si="1"/>
        <v>6.8382249999997128E-4</v>
      </c>
      <c r="F19" s="14">
        <f t="shared" si="2"/>
        <v>8.1280979672004534</v>
      </c>
      <c r="I19" s="6"/>
    </row>
    <row r="20" spans="2:9">
      <c r="B20" s="34">
        <v>17</v>
      </c>
      <c r="C20" s="37">
        <v>5.98</v>
      </c>
      <c r="D20" s="13">
        <f t="shared" si="0"/>
        <v>8.6149999999999949E-2</v>
      </c>
      <c r="E20" s="14">
        <f t="shared" si="1"/>
        <v>7.4218224999999909E-3</v>
      </c>
      <c r="F20" s="14">
        <f t="shared" si="2"/>
        <v>0.92401723905594324</v>
      </c>
      <c r="I20" s="6"/>
    </row>
    <row r="21" spans="2:9">
      <c r="B21" s="34">
        <v>18</v>
      </c>
      <c r="C21" s="37">
        <v>5.82</v>
      </c>
      <c r="D21" s="13">
        <f t="shared" si="0"/>
        <v>-7.3850000000000193E-2</v>
      </c>
      <c r="E21" s="14">
        <f t="shared" si="1"/>
        <v>5.4538225000000289E-3</v>
      </c>
      <c r="F21" s="14">
        <f t="shared" si="2"/>
        <v>1.7437687627640095</v>
      </c>
      <c r="I21" s="6"/>
    </row>
    <row r="22" spans="2:9">
      <c r="B22" s="34">
        <v>19</v>
      </c>
      <c r="C22" s="37">
        <v>5.89</v>
      </c>
      <c r="D22" s="13">
        <f t="shared" si="0"/>
        <v>-3.8500000000007972E-3</v>
      </c>
      <c r="E22" s="14">
        <f t="shared" si="1"/>
        <v>1.4822500000006138E-5</v>
      </c>
      <c r="F22" s="14">
        <f t="shared" si="2"/>
        <v>10.086653698696384</v>
      </c>
      <c r="I22" s="6"/>
    </row>
    <row r="23" spans="2:9" ht="18.5" thickBot="1">
      <c r="B23" s="35">
        <v>20</v>
      </c>
      <c r="C23" s="38">
        <v>5.92</v>
      </c>
      <c r="D23" s="13">
        <f t="shared" si="0"/>
        <v>2.6149999999999451E-2</v>
      </c>
      <c r="E23" s="14">
        <f t="shared" si="1"/>
        <v>6.8382249999997128E-4</v>
      </c>
      <c r="F23" s="14">
        <f t="shared" si="2"/>
        <v>8.1280979672004534</v>
      </c>
      <c r="I23" s="6"/>
    </row>
    <row r="24" spans="2:9">
      <c r="B24" s="15" t="s">
        <v>10</v>
      </c>
      <c r="C24" s="16">
        <f>AVERAGE(C4:C23)</f>
        <v>5.8938500000000005</v>
      </c>
      <c r="D24" s="16"/>
      <c r="E24" s="17">
        <f>AVERAGE(E4:E23)</f>
        <v>1.5494275000000036E-3</v>
      </c>
      <c r="F24" s="50"/>
    </row>
    <row r="25" spans="2:9" ht="18.5" thickBot="1">
      <c r="B25" s="18" t="s">
        <v>11</v>
      </c>
      <c r="C25" s="19">
        <f>E24^0.5</f>
        <v>3.9362767941291982E-2</v>
      </c>
      <c r="D25" s="20">
        <v>0.68300000000000005</v>
      </c>
      <c r="E25" s="21"/>
      <c r="F25" s="51"/>
    </row>
    <row r="26" spans="2:9">
      <c r="B26" s="22" t="s">
        <v>1</v>
      </c>
      <c r="C26" s="13">
        <f>C25*2</f>
        <v>7.8725535882583964E-2</v>
      </c>
      <c r="D26" s="23">
        <v>0.95399999999999996</v>
      </c>
      <c r="E26" s="14"/>
      <c r="F26" s="51"/>
    </row>
    <row r="27" spans="2:9" ht="18.5" thickBot="1">
      <c r="B27" s="18" t="s">
        <v>0</v>
      </c>
      <c r="C27" s="19">
        <f>C25*3</f>
        <v>0.11808830382387595</v>
      </c>
      <c r="D27" s="20">
        <v>0.997</v>
      </c>
      <c r="E27" s="21"/>
      <c r="F27" s="52"/>
    </row>
    <row r="28" spans="2:9">
      <c r="D28" s="7"/>
      <c r="E28" s="7"/>
      <c r="F28" s="7"/>
    </row>
    <row r="29" spans="2:9">
      <c r="D29" s="7"/>
      <c r="E29" s="7"/>
      <c r="F29" s="7"/>
    </row>
    <row r="30" spans="2:9">
      <c r="D30" s="7"/>
      <c r="E30" s="7"/>
      <c r="F30" s="7"/>
    </row>
    <row r="31" spans="2:9">
      <c r="D31" s="3"/>
      <c r="E31" s="3"/>
      <c r="F31" s="3"/>
    </row>
  </sheetData>
  <mergeCells count="1">
    <mergeCell ref="F24:F27"/>
  </mergeCells>
  <phoneticPr fontId="1"/>
  <pageMargins left="0.70866141732283472" right="0.70866141732283472" top="0.55118110236220474" bottom="0.35433070866141736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春山周夏</dc:creator>
  <cp:lastModifiedBy>harun</cp:lastModifiedBy>
  <cp:lastPrinted>2020-08-24T23:51:27Z</cp:lastPrinted>
  <dcterms:created xsi:type="dcterms:W3CDTF">2015-06-05T18:19:34Z</dcterms:created>
  <dcterms:modified xsi:type="dcterms:W3CDTF">2020-08-24T23:52:15Z</dcterms:modified>
</cp:coreProperties>
</file>